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5195" windowHeight="8190"/>
  </bookViews>
  <sheets>
    <sheet name="ΔΔ" sheetId="1" r:id="rId1"/>
  </sheets>
  <definedNames>
    <definedName name="OLE_LINK1" localSheetId="0">ΔΔ!#REF!</definedName>
    <definedName name="_xlnm.Print_Area" localSheetId="0">ΔΔ!$A$1:$H$39</definedName>
    <definedName name="_xlnm.Print_Titles" localSheetId="0">ΔΔ!$1:$3</definedName>
    <definedName name="Κατηγορίες_παρέμβασης">#REF!</definedName>
  </definedNames>
  <calcPr calcId="145621"/>
</workbook>
</file>

<file path=xl/calcChain.xml><?xml version="1.0" encoding="utf-8"?>
<calcChain xmlns="http://schemas.openxmlformats.org/spreadsheetml/2006/main">
  <c r="G18" i="1" l="1"/>
  <c r="H18" i="1"/>
  <c r="I18" i="1" s="1"/>
  <c r="G31" i="1"/>
  <c r="G36" i="1" s="1"/>
  <c r="G32" i="1"/>
  <c r="H32" i="1" s="1"/>
  <c r="G33" i="1"/>
  <c r="H33" i="1"/>
  <c r="G23" i="1"/>
  <c r="H23" i="1" s="1"/>
  <c r="G9" i="1"/>
  <c r="H13" i="1"/>
  <c r="G24" i="1"/>
  <c r="H24" i="1" s="1"/>
  <c r="D24" i="1"/>
  <c r="H11" i="1"/>
  <c r="B30" i="1"/>
  <c r="H26" i="1" s="1"/>
  <c r="H28" i="1"/>
  <c r="H35" i="1"/>
  <c r="H34" i="1"/>
  <c r="D33" i="1"/>
  <c r="D32" i="1"/>
  <c r="D31" i="1"/>
  <c r="D26" i="1"/>
  <c r="G25" i="1"/>
  <c r="D25" i="1"/>
  <c r="B23" i="1"/>
  <c r="H20" i="1" s="1"/>
  <c r="D20" i="1"/>
  <c r="B9" i="1"/>
  <c r="H4" i="1" s="1"/>
  <c r="H6" i="1"/>
  <c r="D5" i="1"/>
  <c r="D4" i="1"/>
  <c r="H15" i="1"/>
  <c r="H16" i="1"/>
  <c r="H14" i="1"/>
  <c r="H10" i="1"/>
  <c r="H29" i="1"/>
  <c r="H12" i="1"/>
  <c r="H5" i="1"/>
  <c r="H25" i="1"/>
  <c r="H27" i="1"/>
  <c r="H8" i="1"/>
  <c r="H36" i="1" l="1"/>
  <c r="I36" i="1" s="1"/>
  <c r="H31" i="1"/>
  <c r="H19" i="1"/>
  <c r="H9" i="1"/>
  <c r="I9" i="1" s="1"/>
  <c r="G30" i="1"/>
  <c r="H21" i="1"/>
  <c r="H22" i="1"/>
  <c r="I23" i="1"/>
  <c r="H30" i="1" l="1"/>
  <c r="I30" i="1" s="1"/>
</calcChain>
</file>

<file path=xl/sharedStrings.xml><?xml version="1.0" encoding="utf-8"?>
<sst xmlns="http://schemas.openxmlformats.org/spreadsheetml/2006/main" count="78" uniqueCount="61">
  <si>
    <t>Πίνακας 4. Πλαίσιο Επιδόσεων - Αποτύπωση μεριδίου Π/Υ Άξονα Προτεραιότητας (Ποσά σε Δημόσια Δαπάνη)</t>
  </si>
  <si>
    <t>Άξονας Προτεραιότητας (Α.Π.)</t>
  </si>
  <si>
    <t>π/υ Α.Π.</t>
  </si>
  <si>
    <t>Κατηγορία Παρέμβασης (Κ.Π.)</t>
  </si>
  <si>
    <t>π/υ Κ.Π.</t>
  </si>
  <si>
    <t>Δείκτης/ Βασικό Στάδιο Υλοποίησης</t>
  </si>
  <si>
    <r>
      <t xml:space="preserve">Τιμή Στόχος </t>
    </r>
    <r>
      <rPr>
        <b/>
        <vertAlign val="superscript"/>
        <sz val="10"/>
        <rFont val="Times New Roman"/>
        <family val="1"/>
        <charset val="161"/>
      </rPr>
      <t>1</t>
    </r>
  </si>
  <si>
    <t>π/υ ΚΠ που αντιστοιχεί στο δείκτη</t>
  </si>
  <si>
    <t>Μερίδιο στον ΑΠ (%)</t>
  </si>
  <si>
    <t>Έλεγχος 50%</t>
  </si>
  <si>
    <t>(α)</t>
  </si>
  <si>
    <t>(β)</t>
  </si>
  <si>
    <t>(γ)</t>
  </si>
  <si>
    <t>(δ)</t>
  </si>
  <si>
    <t>(ε)</t>
  </si>
  <si>
    <t>(στ)</t>
  </si>
  <si>
    <t>(ζ)</t>
  </si>
  <si>
    <t>(η) = (ζ)/(β)</t>
  </si>
  <si>
    <t>(θ)</t>
  </si>
  <si>
    <t xml:space="preserve">67 Επιχειρησιακή ανάπτυξη ΜΜΕ, στήριξη στην επιχειρηματικότητα και φυτωρίων επιχειρήσεων [συμπεριλαμβανομένης της στήριξης σε τεχνοβλαστούς και παράγωγες εταιρείες (spin offs και spin outs)] </t>
  </si>
  <si>
    <t xml:space="preserve">71 Ανάπτυξη και προώθηση επιχειρήσεων που εξειδικεύονται στην παροχή υπηρεσιών που συμβάλλουν στην οικονομία χαμηλών εκπομπών άνθρακα και στην προσαρμοστικότητα στην κλιματική αλλαγή (συμπεριλαμβανομένης της υποστήριξης σε τέτοιες υπηρεσίες) </t>
  </si>
  <si>
    <t>Ποσό πιστοποιημένων δαπανών (F100)</t>
  </si>
  <si>
    <t>Σύνολο Άξονα 1: ΕΝΙΣΧΥΣΗ ΤΗΣ ΑΝΤΑΓΩΝΙΣΤΙΚΟΤΗΤΑΣ, ΤΗΣ ΕΛΚΥΣΤΙΚΟΤΗΤΑΣ ΚΑΙ ΤΗΣ ΕΞΩΣΤΡΕΦΕΙΑΣ ΤΗΣ ΠΕΡΙΦΕΡΕΙΑΣ (ΙΔΙΑΙΤΕΡΑ ΤΩΝ ΜΜΕ), ΜΕΤΑΒΑΣΗ ΣΤΗΝ ΠΟΙΟΤΙΚΗ ΕΠΙΧΕΙΡΗΜΑΤΙΚΟΤΗΤΑ, ΜΕ ΑΙΧΜΗ ΤΗΝ ΚΑΙΝΟΤΟΜΙΑ ΚΑΙ ΑΥΞΗΣΗ ΤΗΣ ΠΕΡΙΦΕΡΕΙΑΚΗΣ ΠΡΟΣΤΙΘΕΜΕΝΗΣ ΑΞΙΑΣ</t>
  </si>
  <si>
    <t xml:space="preserve">109 Ενεργητική ένταξη, μεταξύ άλλων και με σκοπό την προώθηση των ίσων ευκαιριών και της δραστήριας συμμετοχής και τη βελτίωση της απασχολησιμότητας </t>
  </si>
  <si>
    <t>Άτομα που αποδεσμεύονται από τη φροντίδα εξαρτώμενων ατόμων (10501)</t>
  </si>
  <si>
    <t>111. Καταπολέμηση κάθε μορφής διακρίσεων και προώθηση των ίσων ευκαιριών</t>
  </si>
  <si>
    <t>110. Κοινωνικοοικονομική ενσωμάτωση των περιθωριοποιημένων κοινοτήτων, όπως οι Ροµά</t>
  </si>
  <si>
    <t>Αριθμός υποστηριζόμενων δομών (05502)</t>
  </si>
  <si>
    <t xml:space="preserve">112 Ενίσχυση της πρόσβασης σε οικονομικά προσιτές, βιώσιμες και υψηλής ποιότητας υπηρεσίες, συμπεριλαμβανομένης της υγειονομικής περίθαλψης και των κοινωνικών υπηρεσιών κοινής ωφέλειας </t>
  </si>
  <si>
    <t>Αριθμός Σχολικών μονάδων που επωφελούνται από εκπαιδευτικές παρεμβάσεις (11501)</t>
  </si>
  <si>
    <t>Σύνολο Άξονα 2Α: ΑΝΑΠΤΥΞΗ  ΚΑΙ ΑΞΙΟΠΟΙΗΣΗ ΙΚΑΝΟΤΗΤΩΝ ΑΝΘΡΩΠΙΝΟΥ ΔΥΝΑΜΙΚΟΥ - ΕΝΕΡΓΟΣ ΚΟΙΝΩΝΙΚΗ ΕΝΣΩΜΑΤΩΣΗ</t>
  </si>
  <si>
    <t>Δυναμικότητα των υποδομών παιδικής μέριμνας ή εκπαίδευσης που ενισχύονται  (CO35)</t>
  </si>
  <si>
    <t xml:space="preserve">51 Εκπαιδευτική υποδομή για σχολική εκπαίδευση (δημοτικό και γενική δευτεροβάθμια) </t>
  </si>
  <si>
    <t xml:space="preserve">52 Υποδομή για προσχολική εκπαίδευση και φροντίδα </t>
  </si>
  <si>
    <t xml:space="preserve">53 Υποδομές στον τομέα της υγείας </t>
  </si>
  <si>
    <t>Πληθυσμός που καλύπτεται από βελτιωμένες υπηρεσίες υγείας (CO36)</t>
  </si>
  <si>
    <t>Σύνολο Άξονα 2Β: ΥΠΟΔΟΜΕΣ ΥΠΟΣΤΗΡΙΞΗΣ ΑΝΘΡΩΠΙΝΟΥ ΔΥΝΑΜΙΚΟΥ</t>
  </si>
  <si>
    <t xml:space="preserve">20 Παροχή νερού για ανθρώπινη κατανάλωση (υποδομή εξαγωγής, επεξεργασίας, αποθήκευσης και διανομής) </t>
  </si>
  <si>
    <t>Πρόσθετος πληθυσμός που εξυπηρετείται από βελτιωμένη παροχή νερού  (CO18)</t>
  </si>
  <si>
    <t xml:space="preserve">21 Διαχείριση αποβλήτων και εξοικονόμηση πόσιμου νερού (συμπεριλαμβανομένης της διαχείρισης των λεκανών των ποταμών, του εφοδιασμού σε νερό, των ειδικών μέτρων για την προσαρμογή στην κλιματική αλλαγή, της μέτρησης σε επίπεδο διαμερίσματος και καταναλωτή, των συστημάτων χρέωσης και της μείωσης των διαρροών) </t>
  </si>
  <si>
    <t xml:space="preserve">91 Ανάπτυξη και προώθηση του τουριστικού δυναμικού φυσικών περιοχών </t>
  </si>
  <si>
    <t>Αύξηση του αναμενόμενου αριθμού επισκέψεων σε ενισχυόμενες τοποθεσίες πολιτιστικής και φυσικής κληρονομιάς και πόλους έλξης επισκεπτών (CO09)</t>
  </si>
  <si>
    <t xml:space="preserve">92 Προστασία, ανάπτυξη και προβολή δημόσιων τουριστικών κεφαλαίων </t>
  </si>
  <si>
    <t xml:space="preserve">94 Προστασία, ανάπτυξη και προβολή στοιχείων δημόσιας πολιτιστικής κληρονομιάς </t>
  </si>
  <si>
    <t>Αύξηση του αναμενόμενου αριθμού επισκέψεων σε ενισχυόμενες τοποθεσίες πολιτιστικής και φυσικής κληρονομιάς και πόλους έλξης επισκεπτών</t>
  </si>
  <si>
    <t>Σύνολο Άξονα 3: ΠΡΟΣΤΑΣΙΑ ΤΟΥ ΠΕΡΙΒΑΛΛΟΝΤΟΣ – ΜΕΤΑΒΑΣΗ ΣΕ ΜΙΑ ΟΙΚΟΝΟΜΙΑ ΦΙΛΙΚΗ ΣΤΟ ΠΕΡΙΒΑΛΛΟΝ</t>
  </si>
  <si>
    <t xml:space="preserve">31 Άλλοι εθνικοί και περιφερειακοί δρόμοι (νέα κατασκευή) </t>
  </si>
  <si>
    <t>Συνολικό μήκος νέων δρόμων (CO13)</t>
  </si>
  <si>
    <t xml:space="preserve">36 Πολυτροπικές μεταφορές </t>
  </si>
  <si>
    <t>Συνολικό μήκος ανακατασκευασμένων ή αναβαθμισμένων δρόμων (CO14)</t>
  </si>
  <si>
    <t xml:space="preserve">34 Άλλοι ανακατασκευασμένοι ή βελτιωμένοι δρόμοι (αυτοκινητόδρομοι, εθνικοί, περιφερειακοί ή τοπικοί) </t>
  </si>
  <si>
    <t>Σύνολο Άξονα 4: ΑΝΑΠΤΥΞΗ – ΕΚΣΥΓΧΡΟΝΙΣΜΟΣ – ΣΥΜΠΛΗΡΩΣΗ ΥΠΟΔΟΜΩΝ ΓΙΑ ΤΗΝ ΟΙΚΟΝΟΜΙΚΗ ΚΑΙ ΚΟΙΝΩΝΙΚΗ ΑΝΑΠΤΥΞΗ</t>
  </si>
  <si>
    <t xml:space="preserve">1 - Η τιμή – στόχος αφορά το 2023, αν χρησιμοποιηθούν οι δείκτες εκροών ή το 2018 αν χρησιμοποιηθούν τα βασικά στάδια υλοποίησης </t>
  </si>
  <si>
    <t>2 - όπου Χ να συμπληρωθεί ο τίτλος του Άξονα προτεραιότητας</t>
  </si>
  <si>
    <t>Θα πρέπει να συμπληρωθούν μόνο τα λευκά κελιά</t>
  </si>
  <si>
    <t>Δεν επιτρέπεται η συμπλήρωση των γκρι κελιών</t>
  </si>
  <si>
    <t>114. Στρατηγικές τοπικής ανάπτυξης με πρωτοβουλία των τοπικών κοινοτήτων</t>
  </si>
  <si>
    <t>Τοπικές Ομάδες Υγείας (11203)</t>
  </si>
  <si>
    <t>Παραγωγικές επενδύσεις: Αριθμός επιχειρήσεων που λαμβάνουν επιχορηγήσεις (CO02)</t>
  </si>
  <si>
    <t>Αριθμός επιχειρήσεων με απόφαση χορήγησης επιμέρους ενίσχυσης (K281) (Σύνδεση με CO02)</t>
  </si>
  <si>
    <t>75.Ανάπτυξη και προβολή των εμπορικών τουριστικών υπηρεσιών στις ή για τις ΜΜΕ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</si>
</sst>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font>
    <font>
      <b/>
      <sz val="10"/>
      <name val="Times New Roman"/>
      <family val="1"/>
      <charset val="161"/>
    </font>
    <font>
      <sz val="10"/>
      <name val="Times New Roman"/>
      <family val="1"/>
      <charset val="161"/>
    </font>
    <font>
      <b/>
      <vertAlign val="superscript"/>
      <sz val="10"/>
      <name val="Times New Roman"/>
      <family val="1"/>
      <charset val="161"/>
    </font>
    <font>
      <b/>
      <sz val="9"/>
      <name val="Times New Roman"/>
      <family val="1"/>
      <charset val="161"/>
    </font>
    <font>
      <sz val="9"/>
      <name val="Times New Roman"/>
      <family val="1"/>
      <charset val="161"/>
    </font>
    <font>
      <b/>
      <sz val="10"/>
      <color indexed="10"/>
      <name val="Times New Roman"/>
      <family val="1"/>
      <charset val="161"/>
    </font>
    <font>
      <sz val="10"/>
      <name val="Arial"/>
      <family val="2"/>
      <charset val="161"/>
    </font>
    <font>
      <sz val="10"/>
      <name val="Arial"/>
      <family val="2"/>
      <charset val="161"/>
    </font>
    <font>
      <sz val="8"/>
      <name val="Arial"/>
      <family val="2"/>
      <charset val="161"/>
    </font>
    <font>
      <sz val="10"/>
      <color rgb="FF3366FF"/>
      <name val="Times New Roman"/>
      <family val="1"/>
      <charset val="161"/>
    </font>
    <font>
      <b/>
      <sz val="10"/>
      <color rgb="FF3366FF"/>
      <name val="Times New Roman"/>
      <family val="1"/>
      <charset val="16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5">
    <xf numFmtId="0" fontId="0" fillId="0" borderId="0"/>
    <xf numFmtId="0" fontId="8" fillId="0" borderId="0"/>
    <xf numFmtId="9" fontId="8" fillId="0" borderId="0" applyFont="0" applyFill="0" applyBorder="0" applyAlignment="0" applyProtection="0"/>
    <xf numFmtId="0" fontId="8" fillId="0" borderId="0"/>
    <xf numFmtId="9" fontId="7" fillId="0" borderId="0" applyFont="0" applyFill="0" applyBorder="0" applyAlignment="0" applyProtection="0"/>
  </cellStyleXfs>
  <cellXfs count="45">
    <xf numFmtId="0" fontId="0" fillId="0" borderId="0" xfId="0"/>
    <xf numFmtId="0" fontId="1" fillId="0" borderId="0" xfId="0" applyFont="1"/>
    <xf numFmtId="0" fontId="2" fillId="0" borderId="0" xfId="0" applyFont="1"/>
    <xf numFmtId="0" fontId="1" fillId="0" borderId="1" xfId="0" applyFont="1" applyBorder="1" applyAlignment="1">
      <alignment horizontal="center" vertical="center" wrapText="1"/>
    </xf>
    <xf numFmtId="0" fontId="2" fillId="0" borderId="0" xfId="0" applyFont="1" applyAlignment="1">
      <alignment wrapText="1"/>
    </xf>
    <xf numFmtId="49" fontId="4" fillId="0" borderId="2" xfId="0" applyNumberFormat="1" applyFont="1" applyBorder="1" applyAlignment="1">
      <alignment horizontal="center"/>
    </xf>
    <xf numFmtId="0" fontId="5" fillId="0" borderId="0" xfId="0" applyFont="1"/>
    <xf numFmtId="0" fontId="2" fillId="2" borderId="3" xfId="0" applyFont="1" applyFill="1" applyBorder="1"/>
    <xf numFmtId="0" fontId="2" fillId="2" borderId="0" xfId="0" applyFont="1" applyFill="1" applyBorder="1"/>
    <xf numFmtId="0" fontId="2" fillId="2" borderId="5" xfId="0" applyFont="1" applyFill="1" applyBorder="1" applyAlignment="1">
      <alignment horizontal="left"/>
    </xf>
    <xf numFmtId="0" fontId="2" fillId="0" borderId="0" xfId="0" applyNumberFormat="1" applyFont="1"/>
    <xf numFmtId="164" fontId="2" fillId="0" borderId="0" xfId="4" applyNumberFormat="1" applyFont="1"/>
    <xf numFmtId="10" fontId="2" fillId="0" borderId="0" xfId="4" applyNumberFormat="1" applyFont="1"/>
    <xf numFmtId="0" fontId="1" fillId="3" borderId="4" xfId="0" applyFont="1" applyFill="1" applyBorder="1" applyAlignment="1">
      <alignment vertical="center" wrapText="1"/>
    </xf>
    <xf numFmtId="0" fontId="2" fillId="2" borderId="0" xfId="0" applyFont="1" applyFill="1" applyBorder="1" applyAlignment="1">
      <alignment vertical="center"/>
    </xf>
    <xf numFmtId="4" fontId="1" fillId="2" borderId="4" xfId="0" applyNumberFormat="1" applyFont="1" applyFill="1" applyBorder="1" applyAlignment="1">
      <alignment vertical="center"/>
    </xf>
    <xf numFmtId="10" fontId="1" fillId="2" borderId="4" xfId="0" applyNumberFormat="1" applyFont="1" applyFill="1" applyBorder="1" applyAlignment="1">
      <alignment vertical="center"/>
    </xf>
    <xf numFmtId="0" fontId="6" fillId="2" borderId="2" xfId="0" applyFont="1" applyFill="1" applyBorder="1" applyAlignment="1">
      <alignment vertical="center"/>
    </xf>
    <xf numFmtId="0" fontId="2" fillId="0" borderId="0" xfId="0" applyFont="1" applyAlignment="1">
      <alignment vertical="center"/>
    </xf>
    <xf numFmtId="10" fontId="1" fillId="2" borderId="4" xfId="0" applyNumberFormat="1" applyFont="1" applyFill="1" applyBorder="1" applyAlignment="1">
      <alignment horizontal="right" vertical="center"/>
    </xf>
    <xf numFmtId="0" fontId="6" fillId="2" borderId="2" xfId="0" applyFont="1" applyFill="1" applyBorder="1" applyAlignment="1">
      <alignment horizontal="left" vertical="center"/>
    </xf>
    <xf numFmtId="4" fontId="2" fillId="0" borderId="0" xfId="0" applyNumberFormat="1" applyFont="1" applyAlignment="1">
      <alignment vertical="center"/>
    </xf>
    <xf numFmtId="0" fontId="2" fillId="2" borderId="6" xfId="0" applyFont="1" applyFill="1" applyBorder="1" applyAlignment="1">
      <alignment vertical="center"/>
    </xf>
    <xf numFmtId="4" fontId="2" fillId="0" borderId="0" xfId="0" applyNumberFormat="1" applyFont="1"/>
    <xf numFmtId="3" fontId="11" fillId="0" borderId="1" xfId="0" applyNumberFormat="1" applyFont="1" applyFill="1" applyBorder="1" applyAlignment="1">
      <alignment horizontal="right" vertical="center"/>
    </xf>
    <xf numFmtId="3" fontId="11" fillId="3" borderId="4" xfId="0" applyNumberFormat="1" applyFont="1" applyFill="1" applyBorder="1" applyAlignment="1">
      <alignment vertical="center"/>
    </xf>
    <xf numFmtId="4" fontId="11" fillId="3" borderId="4" xfId="0" applyNumberFormat="1" applyFont="1" applyFill="1" applyBorder="1" applyAlignment="1">
      <alignment vertical="center"/>
    </xf>
    <xf numFmtId="0" fontId="2" fillId="2" borderId="0" xfId="0" applyFont="1" applyFill="1" applyBorder="1" applyAlignment="1">
      <alignment vertical="center" wrapText="1"/>
    </xf>
    <xf numFmtId="0" fontId="2" fillId="2" borderId="6" xfId="0" applyFont="1" applyFill="1" applyBorder="1" applyAlignment="1">
      <alignment vertical="center" wrapText="1"/>
    </xf>
    <xf numFmtId="0" fontId="2" fillId="0" borderId="0" xfId="0" applyFont="1" applyAlignment="1">
      <alignment vertical="center" wrapText="1"/>
    </xf>
    <xf numFmtId="49" fontId="4" fillId="0" borderId="2" xfId="0" applyNumberFormat="1" applyFont="1" applyBorder="1" applyAlignment="1">
      <alignment horizontal="center" vertical="center" wrapText="1"/>
    </xf>
    <xf numFmtId="49" fontId="4" fillId="0" borderId="2" xfId="0" applyNumberFormat="1" applyFont="1" applyBorder="1" applyAlignment="1">
      <alignment horizontal="center" vertical="center"/>
    </xf>
    <xf numFmtId="0" fontId="10" fillId="3" borderId="4" xfId="0" applyFont="1" applyFill="1" applyBorder="1" applyAlignment="1">
      <alignment vertical="center" wrapText="1"/>
    </xf>
    <xf numFmtId="10" fontId="2" fillId="2" borderId="4" xfId="0" applyNumberFormat="1" applyFont="1" applyFill="1" applyBorder="1" applyAlignment="1">
      <alignment horizontal="right" vertical="center"/>
    </xf>
    <xf numFmtId="4" fontId="11" fillId="0" borderId="4" xfId="0" applyNumberFormat="1" applyFont="1" applyFill="1" applyBorder="1" applyAlignment="1">
      <alignment vertical="center"/>
    </xf>
    <xf numFmtId="3" fontId="11" fillId="0" borderId="4" xfId="0" applyNumberFormat="1" applyFont="1" applyFill="1" applyBorder="1" applyAlignment="1">
      <alignment vertical="center"/>
    </xf>
    <xf numFmtId="9" fontId="2" fillId="0" borderId="0" xfId="0" applyNumberFormat="1" applyFont="1" applyAlignment="1">
      <alignment vertical="center"/>
    </xf>
    <xf numFmtId="3" fontId="11" fillId="0" borderId="4" xfId="0" applyNumberFormat="1" applyFont="1" applyFill="1" applyBorder="1" applyAlignment="1">
      <alignment vertical="center"/>
    </xf>
    <xf numFmtId="3" fontId="11" fillId="0" borderId="1" xfId="0" applyNumberFormat="1" applyFont="1" applyFill="1" applyBorder="1" applyAlignment="1">
      <alignment vertical="center"/>
    </xf>
    <xf numFmtId="3" fontId="11" fillId="0" borderId="5" xfId="0" applyNumberFormat="1" applyFont="1" applyFill="1" applyBorder="1" applyAlignment="1">
      <alignment vertical="center"/>
    </xf>
    <xf numFmtId="3" fontId="11" fillId="0" borderId="2" xfId="0" applyNumberFormat="1" applyFont="1" applyFill="1" applyBorder="1" applyAlignment="1">
      <alignment vertical="center"/>
    </xf>
    <xf numFmtId="0" fontId="11" fillId="0" borderId="1" xfId="0" applyFont="1" applyFill="1" applyBorder="1" applyAlignment="1">
      <alignment horizontal="right" vertical="center"/>
    </xf>
    <xf numFmtId="0" fontId="11" fillId="0" borderId="2" xfId="0" applyFont="1" applyFill="1" applyBorder="1" applyAlignment="1">
      <alignment horizontal="right" vertical="center"/>
    </xf>
    <xf numFmtId="3" fontId="11" fillId="0" borderId="1"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cellXfs>
  <cellStyles count="5">
    <cellStyle name="Normal 2" xfId="1"/>
    <cellStyle name="Percent 2" xfId="2"/>
    <cellStyle name="Κανονικό" xfId="0" builtinId="0"/>
    <cellStyle name="Κανονικό 2" xfId="3"/>
    <cellStyle name="Ποσοστό" xfId="4" builtinId="5"/>
  </cellStyles>
  <dxfs count="0"/>
  <tableStyles count="0" defaultTableStyle="TableStyleMedium9" defaultPivotStyle="PivotStyleLight16"/>
  <colors>
    <mruColors>
      <color rgb="FF3366FF"/>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view="pageBreakPreview" topLeftCell="E1" zoomScale="85" zoomScaleNormal="70" zoomScaleSheetLayoutView="85" workbookViewId="0">
      <selection activeCell="J5" sqref="J5"/>
    </sheetView>
  </sheetViews>
  <sheetFormatPr defaultColWidth="22.85546875" defaultRowHeight="12.75" x14ac:dyDescent="0.2"/>
  <cols>
    <col min="1" max="1" width="56.7109375" style="2" customWidth="1"/>
    <col min="2" max="2" width="13.42578125" style="2" bestFit="1" customWidth="1"/>
    <col min="3" max="3" width="74" style="29" customWidth="1"/>
    <col min="4" max="4" width="13.85546875" style="18" bestFit="1" customWidth="1"/>
    <col min="5" max="5" width="76.28515625" style="29" customWidth="1"/>
    <col min="6" max="6" width="14" style="18" customWidth="1"/>
    <col min="7" max="7" width="19.5703125" style="18" customWidth="1"/>
    <col min="8" max="8" width="18.42578125" style="18" bestFit="1" customWidth="1"/>
    <col min="9" max="9" width="8.85546875" style="2" customWidth="1"/>
    <col min="10" max="16384" width="22.85546875" style="2"/>
  </cols>
  <sheetData>
    <row r="1" spans="1:11" x14ac:dyDescent="0.2">
      <c r="A1" s="1" t="s">
        <v>0</v>
      </c>
    </row>
    <row r="2" spans="1:11" s="4" customFormat="1" ht="25.5" x14ac:dyDescent="0.2">
      <c r="A2" s="3" t="s">
        <v>1</v>
      </c>
      <c r="B2" s="3" t="s">
        <v>2</v>
      </c>
      <c r="C2" s="3" t="s">
        <v>3</v>
      </c>
      <c r="D2" s="3" t="s">
        <v>4</v>
      </c>
      <c r="E2" s="3" t="s">
        <v>5</v>
      </c>
      <c r="F2" s="3" t="s">
        <v>6</v>
      </c>
      <c r="G2" s="3" t="s">
        <v>7</v>
      </c>
      <c r="H2" s="3" t="s">
        <v>8</v>
      </c>
      <c r="I2" s="3" t="s">
        <v>9</v>
      </c>
    </row>
    <row r="3" spans="1:11" s="6" customFormat="1" ht="12" x14ac:dyDescent="0.2">
      <c r="A3" s="5" t="s">
        <v>10</v>
      </c>
      <c r="B3" s="5" t="s">
        <v>11</v>
      </c>
      <c r="C3" s="30" t="s">
        <v>12</v>
      </c>
      <c r="D3" s="31" t="s">
        <v>13</v>
      </c>
      <c r="E3" s="30" t="s">
        <v>14</v>
      </c>
      <c r="F3" s="31" t="s">
        <v>15</v>
      </c>
      <c r="G3" s="31" t="s">
        <v>16</v>
      </c>
      <c r="H3" s="31" t="s">
        <v>17</v>
      </c>
      <c r="I3" s="5" t="s">
        <v>18</v>
      </c>
    </row>
    <row r="4" spans="1:11" ht="44.25" customHeight="1" x14ac:dyDescent="0.2">
      <c r="A4" s="7"/>
      <c r="B4" s="8"/>
      <c r="C4" s="32" t="s">
        <v>19</v>
      </c>
      <c r="D4" s="26">
        <f>13000000/0.8</f>
        <v>16250000</v>
      </c>
      <c r="E4" s="32" t="s">
        <v>58</v>
      </c>
      <c r="F4" s="38">
        <v>160</v>
      </c>
      <c r="G4" s="26">
        <v>13700000</v>
      </c>
      <c r="H4" s="33">
        <f>G4/$B$9</f>
        <v>0.33414634146341465</v>
      </c>
      <c r="I4" s="9"/>
      <c r="K4" s="23"/>
    </row>
    <row r="5" spans="1:11" ht="44.25" customHeight="1" x14ac:dyDescent="0.2">
      <c r="A5" s="7"/>
      <c r="B5" s="8"/>
      <c r="C5" s="32" t="s">
        <v>20</v>
      </c>
      <c r="D5" s="26">
        <f>2000000/0.8</f>
        <v>2500000</v>
      </c>
      <c r="E5" s="32" t="s">
        <v>58</v>
      </c>
      <c r="F5" s="39"/>
      <c r="G5" s="26">
        <v>2500000</v>
      </c>
      <c r="H5" s="33">
        <f>G5/$B$9</f>
        <v>6.097560975609756E-2</v>
      </c>
      <c r="I5" s="9"/>
    </row>
    <row r="6" spans="1:11" ht="22.5" customHeight="1" x14ac:dyDescent="0.2">
      <c r="A6" s="7"/>
      <c r="B6" s="8"/>
      <c r="C6" s="32" t="s">
        <v>60</v>
      </c>
      <c r="D6" s="26">
        <v>7000000</v>
      </c>
      <c r="E6" s="32" t="s">
        <v>58</v>
      </c>
      <c r="F6" s="40"/>
      <c r="G6" s="26">
        <v>7000000</v>
      </c>
      <c r="H6" s="33">
        <f>G6/$B$9</f>
        <v>0.17073170731707318</v>
      </c>
      <c r="I6" s="9"/>
    </row>
    <row r="7" spans="1:11" ht="22.5" customHeight="1" x14ac:dyDescent="0.2">
      <c r="A7" s="7"/>
      <c r="B7" s="8"/>
      <c r="C7" s="32"/>
      <c r="D7" s="26"/>
      <c r="E7" s="32" t="s">
        <v>59</v>
      </c>
      <c r="F7" s="25">
        <v>45</v>
      </c>
      <c r="G7" s="26"/>
      <c r="H7" s="33"/>
      <c r="I7" s="9"/>
    </row>
    <row r="8" spans="1:11" ht="22.5" customHeight="1" x14ac:dyDescent="0.2">
      <c r="A8" s="7"/>
      <c r="B8" s="8"/>
      <c r="C8" s="32"/>
      <c r="D8" s="26"/>
      <c r="E8" s="32" t="s">
        <v>21</v>
      </c>
      <c r="F8" s="34">
        <v>2360000</v>
      </c>
      <c r="G8" s="26"/>
      <c r="H8" s="33">
        <f>G8/$B$9</f>
        <v>0</v>
      </c>
      <c r="I8" s="9"/>
    </row>
    <row r="9" spans="1:11" s="18" customFormat="1" ht="93" customHeight="1" x14ac:dyDescent="0.2">
      <c r="A9" s="13" t="s">
        <v>22</v>
      </c>
      <c r="B9" s="26">
        <f>32800000/0.8</f>
        <v>41000000</v>
      </c>
      <c r="C9" s="27"/>
      <c r="D9" s="14"/>
      <c r="E9" s="27"/>
      <c r="F9" s="14"/>
      <c r="G9" s="15">
        <f>SUM(G4:G8)</f>
        <v>23200000</v>
      </c>
      <c r="H9" s="19">
        <f>G9/$B$9</f>
        <v>0.56585365853658531</v>
      </c>
      <c r="I9" s="20" t="str">
        <f>IF(H9&lt;=50%,"Το ποσοστό του άξονα πρέπει να είναι μεγαλύτερο από 50%","")</f>
        <v/>
      </c>
    </row>
    <row r="10" spans="1:11" ht="30" customHeight="1" x14ac:dyDescent="0.2">
      <c r="A10" s="7"/>
      <c r="B10" s="8"/>
      <c r="C10" s="32" t="s">
        <v>23</v>
      </c>
      <c r="D10" s="26">
        <v>19000000</v>
      </c>
      <c r="E10" s="32" t="s">
        <v>24</v>
      </c>
      <c r="F10" s="24">
        <v>14400</v>
      </c>
      <c r="G10" s="26">
        <v>12377795</v>
      </c>
      <c r="H10" s="33">
        <f t="shared" ref="H10:H16" si="0">G10/$B$18</f>
        <v>0.15555330604004966</v>
      </c>
      <c r="I10" s="9"/>
      <c r="J10" s="11"/>
    </row>
    <row r="11" spans="1:11" ht="30" customHeight="1" x14ac:dyDescent="0.2">
      <c r="A11" s="7"/>
      <c r="B11" s="8"/>
      <c r="C11" s="32" t="s">
        <v>26</v>
      </c>
      <c r="D11" s="26">
        <v>7000000</v>
      </c>
      <c r="E11" s="32" t="s">
        <v>27</v>
      </c>
      <c r="F11" s="38">
        <v>26</v>
      </c>
      <c r="G11" s="34">
        <v>5580000</v>
      </c>
      <c r="H11" s="33">
        <f t="shared" si="0"/>
        <v>7.0124561580109962E-2</v>
      </c>
      <c r="I11" s="9"/>
      <c r="J11" s="12"/>
    </row>
    <row r="12" spans="1:11" ht="22.5" customHeight="1" x14ac:dyDescent="0.2">
      <c r="A12" s="7"/>
      <c r="B12" s="8"/>
      <c r="C12" s="32" t="s">
        <v>25</v>
      </c>
      <c r="D12" s="26">
        <v>12500000</v>
      </c>
      <c r="E12" s="32" t="s">
        <v>27</v>
      </c>
      <c r="F12" s="39"/>
      <c r="G12" s="34">
        <v>7600000</v>
      </c>
      <c r="H12" s="33">
        <f t="shared" si="0"/>
        <v>9.5510155557139015E-2</v>
      </c>
      <c r="I12" s="9"/>
      <c r="J12" s="12"/>
    </row>
    <row r="13" spans="1:11" ht="45.75" customHeight="1" x14ac:dyDescent="0.2">
      <c r="A13" s="7"/>
      <c r="B13" s="8"/>
      <c r="C13" s="32" t="s">
        <v>28</v>
      </c>
      <c r="D13" s="26">
        <v>26148084</v>
      </c>
      <c r="E13" s="32" t="s">
        <v>27</v>
      </c>
      <c r="F13" s="39"/>
      <c r="G13" s="34">
        <v>3300000</v>
      </c>
      <c r="H13" s="33">
        <f t="shared" si="0"/>
        <v>4.1471514912968258E-2</v>
      </c>
      <c r="I13" s="9"/>
    </row>
    <row r="14" spans="1:11" ht="22.5" customHeight="1" x14ac:dyDescent="0.2">
      <c r="A14" s="7"/>
      <c r="B14" s="8"/>
      <c r="C14" s="32" t="s">
        <v>56</v>
      </c>
      <c r="D14" s="26">
        <v>6250000</v>
      </c>
      <c r="E14" s="32" t="s">
        <v>27</v>
      </c>
      <c r="F14" s="40"/>
      <c r="G14" s="34">
        <v>520000</v>
      </c>
      <c r="H14" s="33">
        <f t="shared" si="0"/>
        <v>6.5349053802253006E-3</v>
      </c>
      <c r="I14" s="9"/>
      <c r="J14" s="11"/>
    </row>
    <row r="15" spans="1:11" ht="22.5" customHeight="1" x14ac:dyDescent="0.2">
      <c r="A15" s="7"/>
      <c r="B15" s="8"/>
      <c r="C15" s="32" t="s">
        <v>25</v>
      </c>
      <c r="D15" s="26">
        <v>12500000</v>
      </c>
      <c r="E15" s="32" t="s">
        <v>29</v>
      </c>
      <c r="F15" s="25">
        <v>210</v>
      </c>
      <c r="G15" s="26">
        <v>3000000</v>
      </c>
      <c r="H15" s="33">
        <f t="shared" si="0"/>
        <v>3.7701377193607506E-2</v>
      </c>
      <c r="I15" s="9"/>
      <c r="J15" s="11"/>
    </row>
    <row r="16" spans="1:11" ht="45" customHeight="1" x14ac:dyDescent="0.2">
      <c r="A16" s="7"/>
      <c r="B16" s="8"/>
      <c r="C16" s="32" t="s">
        <v>28</v>
      </c>
      <c r="D16" s="26">
        <v>26148084</v>
      </c>
      <c r="E16" s="32" t="s">
        <v>57</v>
      </c>
      <c r="F16" s="25">
        <v>17</v>
      </c>
      <c r="G16" s="26">
        <v>9286226</v>
      </c>
      <c r="H16" s="33">
        <f t="shared" si="0"/>
        <v>0.11670116971036168</v>
      </c>
      <c r="I16" s="9"/>
      <c r="J16" s="11"/>
    </row>
    <row r="17" spans="1:11" ht="21" customHeight="1" x14ac:dyDescent="0.2">
      <c r="A17" s="7"/>
      <c r="B17" s="8"/>
      <c r="C17" s="32"/>
      <c r="D17" s="26"/>
      <c r="E17" s="32" t="s">
        <v>21</v>
      </c>
      <c r="F17" s="34">
        <v>12690000</v>
      </c>
      <c r="G17" s="26"/>
      <c r="H17" s="33"/>
      <c r="I17" s="9"/>
      <c r="J17" s="12"/>
    </row>
    <row r="18" spans="1:11" s="18" customFormat="1" ht="45" customHeight="1" x14ac:dyDescent="0.2">
      <c r="A18" s="13" t="s">
        <v>30</v>
      </c>
      <c r="B18" s="26">
        <v>79572690</v>
      </c>
      <c r="C18" s="27"/>
      <c r="D18" s="14"/>
      <c r="E18" s="27"/>
      <c r="F18" s="14"/>
      <c r="G18" s="15">
        <f>SUM(G10:G17)</f>
        <v>41664021</v>
      </c>
      <c r="H18" s="19">
        <f>G18/$B$18</f>
        <v>0.52359699037446139</v>
      </c>
      <c r="I18" s="20" t="str">
        <f>IF(H18&lt;=50%,"Το ποσοστό του άξονα πρέπει να είναι μεγαλύτερο από 50%","")</f>
        <v/>
      </c>
      <c r="K18" s="21"/>
    </row>
    <row r="19" spans="1:11" ht="30" customHeight="1" x14ac:dyDescent="0.2">
      <c r="A19" s="7"/>
      <c r="B19" s="8"/>
      <c r="C19" s="32" t="s">
        <v>32</v>
      </c>
      <c r="D19" s="26">
        <v>9000000</v>
      </c>
      <c r="E19" s="32" t="s">
        <v>31</v>
      </c>
      <c r="F19" s="37">
        <v>1360</v>
      </c>
      <c r="G19" s="26">
        <v>9000000</v>
      </c>
      <c r="H19" s="33">
        <f>G19/$B$23</f>
        <v>0.36</v>
      </c>
      <c r="I19" s="9"/>
    </row>
    <row r="20" spans="1:11" ht="22.5" customHeight="1" x14ac:dyDescent="0.2">
      <c r="A20" s="7"/>
      <c r="B20" s="8"/>
      <c r="C20" s="32" t="s">
        <v>33</v>
      </c>
      <c r="D20" s="26">
        <f>3000000/0.8</f>
        <v>3750000</v>
      </c>
      <c r="E20" s="32" t="s">
        <v>31</v>
      </c>
      <c r="F20" s="37"/>
      <c r="G20" s="26">
        <v>3750000</v>
      </c>
      <c r="H20" s="33">
        <f>G20/$B$23</f>
        <v>0.15</v>
      </c>
      <c r="I20" s="9"/>
    </row>
    <row r="21" spans="1:11" ht="22.5" customHeight="1" x14ac:dyDescent="0.2">
      <c r="A21" s="7"/>
      <c r="B21" s="8"/>
      <c r="C21" s="32" t="s">
        <v>34</v>
      </c>
      <c r="D21" s="26">
        <v>2750000</v>
      </c>
      <c r="E21" s="32" t="s">
        <v>35</v>
      </c>
      <c r="F21" s="35">
        <v>55000</v>
      </c>
      <c r="G21" s="26">
        <v>2750000</v>
      </c>
      <c r="H21" s="33">
        <f>G21/$B$23</f>
        <v>0.11</v>
      </c>
      <c r="I21" s="9"/>
    </row>
    <row r="22" spans="1:11" ht="22.5" customHeight="1" x14ac:dyDescent="0.2">
      <c r="A22" s="7"/>
      <c r="B22" s="8"/>
      <c r="C22" s="32"/>
      <c r="D22" s="26"/>
      <c r="E22" s="32" t="s">
        <v>21</v>
      </c>
      <c r="F22" s="34">
        <v>5770000</v>
      </c>
      <c r="G22" s="26"/>
      <c r="H22" s="33">
        <f>G22/$B$23</f>
        <v>0</v>
      </c>
      <c r="I22" s="9"/>
    </row>
    <row r="23" spans="1:11" s="18" customFormat="1" ht="35.25" customHeight="1" x14ac:dyDescent="0.2">
      <c r="A23" s="13" t="s">
        <v>36</v>
      </c>
      <c r="B23" s="26">
        <f>20000000/0.8</f>
        <v>25000000</v>
      </c>
      <c r="C23" s="27"/>
      <c r="D23" s="14"/>
      <c r="E23" s="27"/>
      <c r="F23" s="14"/>
      <c r="G23" s="15">
        <f>SUM(G19:G22)</f>
        <v>15500000</v>
      </c>
      <c r="H23" s="19">
        <f>G23/$B$23</f>
        <v>0.62</v>
      </c>
      <c r="I23" s="20" t="str">
        <f>IF(H23&lt;=50%,"Το ποσοστό του άξονα πρέπει να είναι μεγαλύτερο από 50%","")</f>
        <v/>
      </c>
    </row>
    <row r="24" spans="1:11" ht="30" customHeight="1" x14ac:dyDescent="0.2">
      <c r="A24" s="7"/>
      <c r="B24" s="8"/>
      <c r="C24" s="32" t="s">
        <v>37</v>
      </c>
      <c r="D24" s="26">
        <f>7000000/0.8</f>
        <v>8750000</v>
      </c>
      <c r="E24" s="32" t="s">
        <v>38</v>
      </c>
      <c r="F24" s="37">
        <v>45000</v>
      </c>
      <c r="G24" s="26">
        <f>7000000/0.8</f>
        <v>8750000</v>
      </c>
      <c r="H24" s="33">
        <f t="shared" ref="H24:H29" si="1">G24/$B$30</f>
        <v>0.1443445658865225</v>
      </c>
      <c r="I24" s="9"/>
    </row>
    <row r="25" spans="1:11" ht="51" x14ac:dyDescent="0.2">
      <c r="A25" s="7"/>
      <c r="B25" s="8"/>
      <c r="C25" s="32" t="s">
        <v>39</v>
      </c>
      <c r="D25" s="26">
        <f>5000000/0.8</f>
        <v>6250000</v>
      </c>
      <c r="E25" s="32" t="s">
        <v>38</v>
      </c>
      <c r="F25" s="37"/>
      <c r="G25" s="26">
        <f>5000000/0.8</f>
        <v>6250000</v>
      </c>
      <c r="H25" s="33">
        <f t="shared" si="1"/>
        <v>0.10310326134751607</v>
      </c>
      <c r="I25" s="9"/>
    </row>
    <row r="26" spans="1:11" ht="28.5" customHeight="1" x14ac:dyDescent="0.2">
      <c r="A26" s="7"/>
      <c r="B26" s="8"/>
      <c r="C26" s="32" t="s">
        <v>40</v>
      </c>
      <c r="D26" s="26">
        <f>3000000/0.8</f>
        <v>3750000</v>
      </c>
      <c r="E26" s="32" t="s">
        <v>41</v>
      </c>
      <c r="F26" s="38">
        <v>37000</v>
      </c>
      <c r="G26" s="26">
        <v>3750000</v>
      </c>
      <c r="H26" s="33">
        <f t="shared" si="1"/>
        <v>6.1861956808509644E-2</v>
      </c>
      <c r="I26" s="9"/>
    </row>
    <row r="27" spans="1:11" ht="28.5" customHeight="1" x14ac:dyDescent="0.2">
      <c r="A27" s="7"/>
      <c r="B27" s="8"/>
      <c r="C27" s="32" t="s">
        <v>42</v>
      </c>
      <c r="D27" s="26">
        <v>6000000</v>
      </c>
      <c r="E27" s="32" t="s">
        <v>41</v>
      </c>
      <c r="F27" s="39"/>
      <c r="G27" s="26">
        <v>6000000</v>
      </c>
      <c r="H27" s="33">
        <f t="shared" si="1"/>
        <v>9.897913089361543E-2</v>
      </c>
      <c r="I27" s="9"/>
    </row>
    <row r="28" spans="1:11" ht="28.5" customHeight="1" x14ac:dyDescent="0.2">
      <c r="A28" s="7"/>
      <c r="B28" s="8"/>
      <c r="C28" s="32" t="s">
        <v>43</v>
      </c>
      <c r="D28" s="26">
        <v>8125000</v>
      </c>
      <c r="E28" s="32" t="s">
        <v>44</v>
      </c>
      <c r="F28" s="40"/>
      <c r="G28" s="26">
        <v>6625000</v>
      </c>
      <c r="H28" s="33">
        <f t="shared" si="1"/>
        <v>0.10928945702836704</v>
      </c>
      <c r="I28" s="9"/>
    </row>
    <row r="29" spans="1:11" ht="22.5" customHeight="1" x14ac:dyDescent="0.2">
      <c r="A29" s="7"/>
      <c r="B29" s="8"/>
      <c r="C29" s="32"/>
      <c r="D29" s="26"/>
      <c r="E29" s="32" t="s">
        <v>21</v>
      </c>
      <c r="F29" s="34">
        <v>10460000</v>
      </c>
      <c r="G29" s="26"/>
      <c r="H29" s="33">
        <f t="shared" si="1"/>
        <v>0</v>
      </c>
      <c r="I29" s="9"/>
    </row>
    <row r="30" spans="1:11" s="18" customFormat="1" ht="45" customHeight="1" x14ac:dyDescent="0.2">
      <c r="A30" s="13" t="s">
        <v>45</v>
      </c>
      <c r="B30" s="26">
        <f>60618839</f>
        <v>60618839</v>
      </c>
      <c r="C30" s="27"/>
      <c r="D30" s="14"/>
      <c r="E30" s="27"/>
      <c r="F30" s="14"/>
      <c r="G30" s="15">
        <f>SUM(G24:G29)</f>
        <v>31375000</v>
      </c>
      <c r="H30" s="16">
        <f>G30/$B$30</f>
        <v>0.51757837196453071</v>
      </c>
      <c r="I30" s="17" t="str">
        <f>IF(H30&lt;=50%,"Το ποσοστό του άξονα πρέπει να είναι μεγαλύτερο από 50%","")</f>
        <v/>
      </c>
    </row>
    <row r="31" spans="1:11" ht="22.5" customHeight="1" x14ac:dyDescent="0.2">
      <c r="A31" s="7"/>
      <c r="B31" s="8"/>
      <c r="C31" s="32" t="s">
        <v>46</v>
      </c>
      <c r="D31" s="26">
        <f>30000000/0.8</f>
        <v>37500000</v>
      </c>
      <c r="E31" s="32" t="s">
        <v>47</v>
      </c>
      <c r="F31" s="41">
        <v>28</v>
      </c>
      <c r="G31" s="26">
        <f>30000000/0.8</f>
        <v>37500000</v>
      </c>
      <c r="H31" s="33">
        <f t="shared" ref="H31:H35" si="2">G31/$B$36</f>
        <v>0.5175179837499353</v>
      </c>
      <c r="I31" s="9"/>
    </row>
    <row r="32" spans="1:11" ht="22.5" customHeight="1" x14ac:dyDescent="0.2">
      <c r="A32" s="7"/>
      <c r="B32" s="8"/>
      <c r="C32" s="32" t="s">
        <v>48</v>
      </c>
      <c r="D32" s="26">
        <f>7000000/0.8</f>
        <v>8750000</v>
      </c>
      <c r="E32" s="32" t="s">
        <v>47</v>
      </c>
      <c r="F32" s="42"/>
      <c r="G32" s="26">
        <f>4000000/0.8</f>
        <v>5000000</v>
      </c>
      <c r="H32" s="33">
        <f t="shared" si="2"/>
        <v>6.9002397833324708E-2</v>
      </c>
      <c r="I32" s="9"/>
    </row>
    <row r="33" spans="1:9" ht="22.5" customHeight="1" x14ac:dyDescent="0.2">
      <c r="A33" s="7"/>
      <c r="B33" s="8"/>
      <c r="C33" s="32" t="s">
        <v>48</v>
      </c>
      <c r="D33" s="26">
        <f>7000000/0.8</f>
        <v>8750000</v>
      </c>
      <c r="E33" s="32" t="s">
        <v>49</v>
      </c>
      <c r="F33" s="43">
        <v>32</v>
      </c>
      <c r="G33" s="26">
        <f>3000000/0.8</f>
        <v>3750000</v>
      </c>
      <c r="H33" s="33">
        <f t="shared" si="2"/>
        <v>5.1751798374993531E-2</v>
      </c>
      <c r="I33" s="9"/>
    </row>
    <row r="34" spans="1:9" ht="30" customHeight="1" x14ac:dyDescent="0.2">
      <c r="A34" s="7"/>
      <c r="B34" s="8"/>
      <c r="C34" s="32" t="s">
        <v>50</v>
      </c>
      <c r="D34" s="26">
        <v>21461250</v>
      </c>
      <c r="E34" s="32" t="s">
        <v>49</v>
      </c>
      <c r="F34" s="44"/>
      <c r="G34" s="26">
        <v>21461250</v>
      </c>
      <c r="H34" s="33">
        <f t="shared" si="2"/>
        <v>0.29617554210008795</v>
      </c>
      <c r="I34" s="9"/>
    </row>
    <row r="35" spans="1:9" ht="22.5" customHeight="1" x14ac:dyDescent="0.2">
      <c r="A35" s="7"/>
      <c r="B35" s="8"/>
      <c r="C35" s="32"/>
      <c r="D35" s="26"/>
      <c r="E35" s="32" t="s">
        <v>21</v>
      </c>
      <c r="F35" s="34">
        <v>18050000</v>
      </c>
      <c r="G35" s="26"/>
      <c r="H35" s="33">
        <f t="shared" si="2"/>
        <v>0</v>
      </c>
      <c r="I35" s="9"/>
    </row>
    <row r="36" spans="1:9" s="18" customFormat="1" ht="38.25" x14ac:dyDescent="0.2">
      <c r="A36" s="13" t="s">
        <v>51</v>
      </c>
      <c r="B36" s="26">
        <v>72461250</v>
      </c>
      <c r="C36" s="28"/>
      <c r="D36" s="22"/>
      <c r="E36" s="28"/>
      <c r="F36" s="22"/>
      <c r="G36" s="15">
        <f>SUM(G31:G35)</f>
        <v>67711250</v>
      </c>
      <c r="H36" s="19">
        <f>G36/$B$36</f>
        <v>0.93444772205834148</v>
      </c>
      <c r="I36" s="20" t="str">
        <f>IF(H36&lt;=50%,"Το ποσοστό του άξονα πρέπει να είναι μεγαλύτερο από 50%","")</f>
        <v/>
      </c>
    </row>
    <row r="37" spans="1:9" ht="6" customHeight="1" x14ac:dyDescent="0.2"/>
    <row r="38" spans="1:9" x14ac:dyDescent="0.2">
      <c r="A38" s="2" t="s">
        <v>52</v>
      </c>
      <c r="I38" s="10"/>
    </row>
    <row r="39" spans="1:9" x14ac:dyDescent="0.2">
      <c r="A39" s="2" t="s">
        <v>53</v>
      </c>
      <c r="I39" s="10"/>
    </row>
    <row r="40" spans="1:9" x14ac:dyDescent="0.2">
      <c r="A40" s="1" t="s">
        <v>54</v>
      </c>
      <c r="I40" s="10"/>
    </row>
    <row r="41" spans="1:9" x14ac:dyDescent="0.2">
      <c r="A41" s="1" t="s">
        <v>55</v>
      </c>
      <c r="H41" s="36"/>
      <c r="I41" s="10"/>
    </row>
    <row r="42" spans="1:9" x14ac:dyDescent="0.2">
      <c r="I42" s="10"/>
    </row>
    <row r="43" spans="1:9" x14ac:dyDescent="0.2">
      <c r="I43" s="10"/>
    </row>
    <row r="44" spans="1:9" x14ac:dyDescent="0.2">
      <c r="I44" s="10"/>
    </row>
    <row r="45" spans="1:9" x14ac:dyDescent="0.2">
      <c r="I45" s="10"/>
    </row>
    <row r="46" spans="1:9" x14ac:dyDescent="0.2">
      <c r="I46" s="10"/>
    </row>
    <row r="47" spans="1:9" x14ac:dyDescent="0.2">
      <c r="I47" s="10"/>
    </row>
    <row r="48" spans="1:9" x14ac:dyDescent="0.2">
      <c r="I48" s="10"/>
    </row>
    <row r="49" spans="9:9" x14ac:dyDescent="0.2">
      <c r="I49" s="10"/>
    </row>
    <row r="50" spans="9:9" x14ac:dyDescent="0.2">
      <c r="I50" s="10"/>
    </row>
    <row r="51" spans="9:9" x14ac:dyDescent="0.2">
      <c r="I51" s="10"/>
    </row>
  </sheetData>
  <mergeCells count="7">
    <mergeCell ref="F24:F25"/>
    <mergeCell ref="F4:F6"/>
    <mergeCell ref="F31:F32"/>
    <mergeCell ref="F33:F34"/>
    <mergeCell ref="F19:F20"/>
    <mergeCell ref="F26:F28"/>
    <mergeCell ref="F11:F14"/>
  </mergeCells>
  <phoneticPr fontId="9" type="noConversion"/>
  <dataValidations count="7">
    <dataValidation type="decimal" allowBlank="1" showInputMessage="1" showErrorMessage="1" prompt="Εισάγετε τιμή" sqref="B36 G24:G29 D24:D29 B23 G10:G17 D10 B9 G4:G8 B18 D19:D22 F19:G22 B30 G31:G35 D31:D35 D4:D8 D12:D17">
      <formula1>0</formula1>
      <formula2>4500000000</formula2>
    </dataValidation>
    <dataValidation type="textLength" allowBlank="1" showInputMessage="1" showErrorMessage="1" error="Δεν επιτρέπεται η συμπλήρωση" sqref="C36:F36 A24:B29 C23:F23 A10:B17 C9:F9 A19:B22 C18:F18 C30:F30 A31:B35 A4:B8">
      <formula1>0</formula1>
      <formula2>0</formula2>
    </dataValidation>
    <dataValidation type="list" allowBlank="1" showInputMessage="1" showErrorMessage="1" prompt="Επιλέξτε μία τιμή από την λίστα " sqref="C31:C35 C28:C29 C10:C17 C21:C22 C4:C8">
      <formula1>Κατηγορίες_παρέμβασης</formula1>
    </dataValidation>
    <dataValidation allowBlank="1" showInputMessage="1" showErrorMessage="1" prompt="Εισάγετε έναν δείκτη" sqref="E31:E35 E24:E29 E19:E22 E10:E17 E4:E8"/>
    <dataValidation allowBlank="1" showInputMessage="1" showErrorMessage="1" prompt="Εισάγετε τιμή" sqref="F35 F24 F26:F29 F7:F8 F10:F11 F15:F17 F31:F33"/>
    <dataValidation type="list" allowBlank="1" showInputMessage="1" showErrorMessage="1" errorTitle="ΠΡΟΣΟΧΗ!" error="Πρέπει να επιλέξετε μία τιμή από τη λίστα " prompt="Επιλέξτε μία τιμή από τη λίστα " sqref="C24:C27 C19:C20">
      <formula1>Κατηγορίες_παρέμβασης</formula1>
    </dataValidation>
    <dataValidation type="custom" showInputMessage="1" showErrorMessage="1" error="Η τιμή στο κελί υπολογίζεται αυτόματα " sqref="H4:H36">
      <formula1>G4/$B$9</formula1>
    </dataValidation>
  </dataValidations>
  <pageMargins left="0.27559055118110237" right="0.35433070866141736" top="0.31496062992125984" bottom="0.35433070866141736" header="0.19685039370078741" footer="0.19685039370078741"/>
  <pageSetup paperSize="8" scale="71"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Περιοχές με ονόματα</vt:lpstr>
      </vt:variant>
      <vt:variant>
        <vt:i4>2</vt:i4>
      </vt:variant>
    </vt:vector>
  </HeadingPairs>
  <TitlesOfParts>
    <vt:vector size="3" baseType="lpstr">
      <vt:lpstr>ΔΔ</vt:lpstr>
      <vt:lpstr>ΔΔ!Print_Area</vt:lpstr>
      <vt:lpstr>ΔΔ!Print_Titles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dc:creator>
  <cp:lastModifiedBy>ΛΑΜΠΡΟΠΟΥΛΟΥ ΙΩΑΝΝΑ</cp:lastModifiedBy>
  <cp:lastPrinted>2018-10-06T10:23:25Z</cp:lastPrinted>
  <dcterms:created xsi:type="dcterms:W3CDTF">2017-09-27T11:51:05Z</dcterms:created>
  <dcterms:modified xsi:type="dcterms:W3CDTF">2018-11-26T07:57:06Z</dcterms:modified>
</cp:coreProperties>
</file>